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IRS DOCUMENTATION\"/>
    </mc:Choice>
  </mc:AlternateContent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35" i="1" l="1"/>
  <c r="F30" i="1"/>
  <c r="F29" i="1"/>
  <c r="F28" i="1"/>
  <c r="F27" i="1"/>
  <c r="F26" i="1"/>
  <c r="F25" i="1"/>
  <c r="F24" i="1"/>
  <c r="F23" i="1"/>
  <c r="F22" i="1"/>
  <c r="F21" i="1"/>
  <c r="F20" i="1"/>
  <c r="F19" i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F18" i="1" s="1"/>
  <c r="D17" i="1"/>
  <c r="E17" i="1" s="1"/>
  <c r="F17" i="1" s="1"/>
  <c r="D16" i="1"/>
  <c r="E16" i="1" s="1"/>
  <c r="F16" i="1" s="1"/>
  <c r="D15" i="1"/>
  <c r="E15" i="1" s="1"/>
  <c r="F15" i="1" s="1"/>
  <c r="D14" i="1"/>
  <c r="E14" i="1" s="1"/>
  <c r="F14" i="1" s="1"/>
  <c r="D13" i="1"/>
  <c r="E13" i="1" s="1"/>
  <c r="F13" i="1" s="1"/>
  <c r="D12" i="1"/>
  <c r="E12" i="1" s="1"/>
  <c r="F12" i="1" s="1"/>
  <c r="D11" i="1"/>
  <c r="E11" i="1" s="1"/>
  <c r="F11" i="1" s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<sst xmlns="http://schemas.openxmlformats.org/spreadsheetml/2006/main" count="33" uniqueCount="29">
  <si>
    <t>GUIDE TO PERSONAL INCOME TAX PAYMENT</t>
  </si>
  <si>
    <t>TAX PAYABLE SCHEDULE</t>
  </si>
  <si>
    <t>S/N</t>
  </si>
  <si>
    <t>GROSS INCOME</t>
  </si>
  <si>
    <t>ANNUAL</t>
  </si>
  <si>
    <t>N</t>
  </si>
  <si>
    <t>MONTHLY</t>
  </si>
  <si>
    <t>CI</t>
  </si>
  <si>
    <t>TAX</t>
  </si>
  <si>
    <t>PAYABLE</t>
  </si>
  <si>
    <t>Below 300,000</t>
  </si>
  <si>
    <t>Below 25,000</t>
  </si>
  <si>
    <t>(200,000+20%)</t>
  </si>
  <si>
    <t>NOTES:</t>
  </si>
  <si>
    <t>A.</t>
  </si>
  <si>
    <t>B.</t>
  </si>
  <si>
    <t>Chargeable Income = (Gross Income Less Non-Taxable Income)</t>
  </si>
  <si>
    <t>C.</t>
  </si>
  <si>
    <t>Tax Due is computed</t>
  </si>
  <si>
    <t>Next   N1,600,000                                           21%</t>
  </si>
  <si>
    <t>Next   N3,200,000                                           24%</t>
  </si>
  <si>
    <t>Pay your Tax. Its is your responsibility</t>
  </si>
  <si>
    <t>NTI</t>
  </si>
  <si>
    <t>NDUKA DIKE &amp; CO.</t>
  </si>
  <si>
    <t>Next   N300,000                                              11%</t>
  </si>
  <si>
    <t>Next   N500,000                                              15%</t>
  </si>
  <si>
    <t>Next   N500,000                                              19%</t>
  </si>
  <si>
    <r>
      <t xml:space="preserve">Non-Taxable Income is a Consolidated Relief of </t>
    </r>
    <r>
      <rPr>
        <strike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200,000 plus 20% Gross Income</t>
    </r>
  </si>
  <si>
    <r>
      <t>1</t>
    </r>
    <r>
      <rPr>
        <vertAlign val="superscript"/>
        <sz val="11"/>
        <color theme="1"/>
        <rFont val="Calibri"/>
        <family val="2"/>
        <scheme val="minor"/>
      </rPr>
      <t xml:space="preserve">st           </t>
    </r>
    <r>
      <rPr>
        <strike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300,000 of Taxable Income at          7%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</si>
</sst>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trike/>
      <sz val="16"/>
      <color theme="1"/>
      <name val="Times New Roman"/>
      <family val="1"/>
    </font>
    <font>
      <strike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6"/>
      <color theme="1"/>
      <name val="Blue moon"/>
    </font>
    <font>
      <b/>
      <sz val="15"/>
      <color theme="1"/>
      <name val="Blue moon"/>
    </font>
    <font>
      <b/>
      <sz val="16"/>
      <color theme="1"/>
      <name val="Arial Black"/>
      <family val="2"/>
    </font>
    <font>
      <sz val="16"/>
      <color theme="1"/>
      <name val="Arial Black"/>
      <family val="2"/>
    </font>
    <font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activeCell="F13" sqref="F13"/>
    </sheetView>
  </sheetViews>
  <sheetFormatPr defaultRowHeight="15"/>
  <cols>
    <col min="1" max="1" width="6.140625" customWidth="1"/>
    <col min="2" max="2" width="16.5703125" customWidth="1"/>
    <col min="3" max="3" width="15.85546875" customWidth="1"/>
    <col min="4" max="4" width="16.42578125" customWidth="1"/>
    <col min="5" max="5" width="14.42578125" customWidth="1"/>
    <col min="6" max="6" width="15.7109375" customWidth="1"/>
  </cols>
  <sheetData>
    <row r="1" spans="1:6" ht="21.75" customHeight="1">
      <c r="A1" s="18" t="s">
        <v>23</v>
      </c>
      <c r="B1" s="19"/>
      <c r="C1" s="19"/>
      <c r="D1" s="19"/>
      <c r="E1" s="19"/>
      <c r="F1" s="19"/>
    </row>
    <row r="2" spans="1:6" ht="12.75" customHeight="1">
      <c r="A2" s="16"/>
      <c r="B2" s="17"/>
      <c r="C2" s="17"/>
      <c r="D2" s="17"/>
      <c r="E2" s="17"/>
      <c r="F2" s="17"/>
    </row>
    <row r="3" spans="1:6" ht="18" customHeight="1">
      <c r="A3" s="21" t="s">
        <v>0</v>
      </c>
      <c r="B3" s="21"/>
      <c r="C3" s="21"/>
      <c r="D3" s="21"/>
      <c r="E3" s="21"/>
      <c r="F3" s="21"/>
    </row>
    <row r="4" spans="1:6" ht="13.5" customHeight="1">
      <c r="A4" s="14"/>
      <c r="B4" s="14"/>
      <c r="C4" s="14"/>
      <c r="D4" s="14"/>
      <c r="E4" s="14"/>
      <c r="F4" s="14"/>
    </row>
    <row r="5" spans="1:6" ht="18" customHeight="1">
      <c r="A5" s="21" t="s">
        <v>1</v>
      </c>
      <c r="B5" s="21"/>
      <c r="C5" s="21"/>
      <c r="D5" s="21"/>
      <c r="E5" s="21"/>
      <c r="F5" s="21"/>
    </row>
    <row r="6" spans="1:6" ht="13.5" customHeight="1">
      <c r="A6" s="1"/>
    </row>
    <row r="7" spans="1:6">
      <c r="A7" s="23" t="s">
        <v>2</v>
      </c>
      <c r="B7" s="22" t="s">
        <v>3</v>
      </c>
      <c r="C7" s="22"/>
      <c r="D7" s="13" t="s">
        <v>22</v>
      </c>
      <c r="E7" s="24" t="s">
        <v>7</v>
      </c>
      <c r="F7" s="2" t="s">
        <v>8</v>
      </c>
    </row>
    <row r="8" spans="1:6">
      <c r="A8" s="23"/>
      <c r="B8" s="2" t="s">
        <v>4</v>
      </c>
      <c r="C8" s="2" t="s">
        <v>6</v>
      </c>
      <c r="D8" s="5" t="s">
        <v>12</v>
      </c>
      <c r="E8" s="25"/>
      <c r="F8" s="3" t="s">
        <v>9</v>
      </c>
    </row>
    <row r="9" spans="1:6" ht="16.5" customHeight="1">
      <c r="A9" s="23"/>
      <c r="B9" s="6" t="s">
        <v>5</v>
      </c>
      <c r="C9" s="4" t="s">
        <v>5</v>
      </c>
      <c r="D9" s="4" t="s">
        <v>5</v>
      </c>
      <c r="E9" s="4" t="s">
        <v>5</v>
      </c>
      <c r="F9" s="4" t="s">
        <v>5</v>
      </c>
    </row>
    <row r="10" spans="1:6">
      <c r="A10" s="7">
        <v>1</v>
      </c>
      <c r="B10" s="8" t="s">
        <v>10</v>
      </c>
      <c r="C10" s="7" t="s">
        <v>11</v>
      </c>
      <c r="D10" s="15">
        <v>0</v>
      </c>
      <c r="E10" s="15">
        <v>0</v>
      </c>
      <c r="F10" s="10">
        <v>0.01</v>
      </c>
    </row>
    <row r="11" spans="1:6">
      <c r="A11" s="7">
        <v>2</v>
      </c>
      <c r="B11" s="9">
        <v>300000</v>
      </c>
      <c r="C11" s="9">
        <f>B11/12</f>
        <v>25000</v>
      </c>
      <c r="D11" s="9">
        <f>20%*B11+200000</f>
        <v>260000</v>
      </c>
      <c r="E11" s="9">
        <f t="shared" ref="E11:E12" si="0">B11-D11</f>
        <v>40000</v>
      </c>
      <c r="F11" s="9">
        <f>7%*E11</f>
        <v>2800.0000000000005</v>
      </c>
    </row>
    <row r="12" spans="1:6">
      <c r="A12" s="7">
        <v>3</v>
      </c>
      <c r="B12" s="9">
        <v>360000</v>
      </c>
      <c r="C12" s="9">
        <f t="shared" ref="C12:C35" si="1">B12/12</f>
        <v>30000</v>
      </c>
      <c r="D12" s="9">
        <f t="shared" ref="D12:D35" si="2">20%*B12+200000</f>
        <v>272000</v>
      </c>
      <c r="E12" s="9">
        <f t="shared" si="0"/>
        <v>88000</v>
      </c>
      <c r="F12" s="9">
        <f t="shared" ref="F12:F18" si="3">7%*E12</f>
        <v>6160.0000000000009</v>
      </c>
    </row>
    <row r="13" spans="1:6">
      <c r="A13" s="7">
        <v>4</v>
      </c>
      <c r="B13" s="9">
        <v>480000</v>
      </c>
      <c r="C13" s="9">
        <f t="shared" si="1"/>
        <v>40000</v>
      </c>
      <c r="D13" s="9">
        <f t="shared" si="2"/>
        <v>296000</v>
      </c>
      <c r="E13" s="9">
        <f>B13-D13</f>
        <v>184000</v>
      </c>
      <c r="F13" s="9">
        <f>7%*E13</f>
        <v>12880.000000000002</v>
      </c>
    </row>
    <row r="14" spans="1:6">
      <c r="A14" s="7">
        <v>5</v>
      </c>
      <c r="B14" s="9">
        <v>500000</v>
      </c>
      <c r="C14" s="9">
        <f t="shared" si="1"/>
        <v>41666.666666666664</v>
      </c>
      <c r="D14" s="9">
        <f t="shared" si="2"/>
        <v>300000</v>
      </c>
      <c r="E14" s="9">
        <f t="shared" ref="E14:E35" si="4">B14-D14</f>
        <v>200000</v>
      </c>
      <c r="F14" s="9">
        <f t="shared" si="3"/>
        <v>14000.000000000002</v>
      </c>
    </row>
    <row r="15" spans="1:6">
      <c r="A15" s="7">
        <v>6</v>
      </c>
      <c r="B15" s="9">
        <v>510000</v>
      </c>
      <c r="C15" s="9">
        <f t="shared" si="1"/>
        <v>42500</v>
      </c>
      <c r="D15" s="9">
        <f t="shared" si="2"/>
        <v>302000</v>
      </c>
      <c r="E15" s="9">
        <f t="shared" si="4"/>
        <v>208000</v>
      </c>
      <c r="F15" s="9">
        <f t="shared" si="3"/>
        <v>14560.000000000002</v>
      </c>
    </row>
    <row r="16" spans="1:6">
      <c r="A16" s="7">
        <v>7</v>
      </c>
      <c r="B16" s="9">
        <v>540000</v>
      </c>
      <c r="C16" s="9">
        <f t="shared" si="1"/>
        <v>45000</v>
      </c>
      <c r="D16" s="9">
        <f t="shared" si="2"/>
        <v>308000</v>
      </c>
      <c r="E16" s="9">
        <f t="shared" si="4"/>
        <v>232000</v>
      </c>
      <c r="F16" s="9">
        <f t="shared" si="3"/>
        <v>16240.000000000002</v>
      </c>
    </row>
    <row r="17" spans="1:6">
      <c r="A17" s="7">
        <v>8</v>
      </c>
      <c r="B17" s="9">
        <v>600000</v>
      </c>
      <c r="C17" s="9">
        <f t="shared" si="1"/>
        <v>50000</v>
      </c>
      <c r="D17" s="9">
        <f t="shared" si="2"/>
        <v>320000</v>
      </c>
      <c r="E17" s="9">
        <f t="shared" si="4"/>
        <v>280000</v>
      </c>
      <c r="F17" s="9">
        <f t="shared" si="3"/>
        <v>19600.000000000004</v>
      </c>
    </row>
    <row r="18" spans="1:6">
      <c r="A18" s="7">
        <v>9</v>
      </c>
      <c r="B18" s="9">
        <v>607714</v>
      </c>
      <c r="C18" s="9">
        <f t="shared" si="1"/>
        <v>50642.833333333336</v>
      </c>
      <c r="D18" s="9">
        <f t="shared" si="2"/>
        <v>321542.8</v>
      </c>
      <c r="E18" s="9">
        <f t="shared" si="4"/>
        <v>286171.2</v>
      </c>
      <c r="F18" s="9">
        <f t="shared" si="3"/>
        <v>20031.984000000004</v>
      </c>
    </row>
    <row r="19" spans="1:6">
      <c r="A19" s="7">
        <v>10</v>
      </c>
      <c r="B19" s="9">
        <v>670455</v>
      </c>
      <c r="C19" s="9">
        <f t="shared" si="1"/>
        <v>55871.25</v>
      </c>
      <c r="D19" s="9">
        <f t="shared" si="2"/>
        <v>334091</v>
      </c>
      <c r="E19" s="9">
        <f t="shared" si="4"/>
        <v>336364</v>
      </c>
      <c r="F19" s="9">
        <f>300000*7%+36364*11%</f>
        <v>25000.040000000005</v>
      </c>
    </row>
    <row r="20" spans="1:6">
      <c r="A20" s="7">
        <v>11</v>
      </c>
      <c r="B20" s="9">
        <v>720000</v>
      </c>
      <c r="C20" s="9">
        <f t="shared" si="1"/>
        <v>60000</v>
      </c>
      <c r="D20" s="9">
        <f t="shared" si="2"/>
        <v>344000</v>
      </c>
      <c r="E20" s="9">
        <f t="shared" si="4"/>
        <v>376000</v>
      </c>
      <c r="F20" s="9">
        <f>300000*7%+76000*11%</f>
        <v>29360.000000000004</v>
      </c>
    </row>
    <row r="21" spans="1:6">
      <c r="A21" s="7">
        <v>12</v>
      </c>
      <c r="B21" s="9">
        <v>727272</v>
      </c>
      <c r="C21" s="9">
        <f t="shared" si="1"/>
        <v>60606</v>
      </c>
      <c r="D21" s="9">
        <f t="shared" si="2"/>
        <v>345454.4</v>
      </c>
      <c r="E21" s="9">
        <f t="shared" si="4"/>
        <v>381817.59999999998</v>
      </c>
      <c r="F21" s="9">
        <f>300000*7%+81818*11%</f>
        <v>29999.980000000003</v>
      </c>
    </row>
    <row r="22" spans="1:6">
      <c r="A22" s="7">
        <v>13</v>
      </c>
      <c r="B22" s="9">
        <v>1000000</v>
      </c>
      <c r="C22" s="9">
        <f t="shared" si="1"/>
        <v>83333.333333333328</v>
      </c>
      <c r="D22" s="9">
        <f t="shared" si="2"/>
        <v>400000</v>
      </c>
      <c r="E22" s="9">
        <f t="shared" si="4"/>
        <v>600000</v>
      </c>
      <c r="F22" s="9">
        <f>300000*7%+300000*11%</f>
        <v>54000</v>
      </c>
    </row>
    <row r="23" spans="1:6">
      <c r="A23" s="7">
        <v>14</v>
      </c>
      <c r="B23" s="9">
        <v>1200000</v>
      </c>
      <c r="C23" s="9">
        <f t="shared" si="1"/>
        <v>100000</v>
      </c>
      <c r="D23" s="9">
        <f t="shared" si="2"/>
        <v>440000</v>
      </c>
      <c r="E23" s="9">
        <f t="shared" si="4"/>
        <v>760000</v>
      </c>
      <c r="F23" s="9">
        <f>300000*7%+300000*11%+160000*15%</f>
        <v>78000</v>
      </c>
    </row>
    <row r="24" spans="1:6">
      <c r="A24" s="7">
        <v>15</v>
      </c>
      <c r="B24" s="9">
        <v>1500000</v>
      </c>
      <c r="C24" s="9">
        <f t="shared" si="1"/>
        <v>125000</v>
      </c>
      <c r="D24" s="9">
        <f t="shared" si="2"/>
        <v>500000</v>
      </c>
      <c r="E24" s="9">
        <f t="shared" si="4"/>
        <v>1000000</v>
      </c>
      <c r="F24" s="9">
        <f>300000*7%+300000*11%+400000*15%</f>
        <v>114000</v>
      </c>
    </row>
    <row r="25" spans="1:6">
      <c r="A25" s="7">
        <v>16</v>
      </c>
      <c r="B25" s="9">
        <v>1800000</v>
      </c>
      <c r="C25" s="9">
        <f t="shared" si="1"/>
        <v>150000</v>
      </c>
      <c r="D25" s="9">
        <f t="shared" si="2"/>
        <v>560000</v>
      </c>
      <c r="E25" s="9">
        <f t="shared" si="4"/>
        <v>1240000</v>
      </c>
      <c r="F25" s="9">
        <f>300000*7%+300000*11%+500000*15%+140000*19%</f>
        <v>155600</v>
      </c>
    </row>
    <row r="26" spans="1:6">
      <c r="A26" s="7">
        <v>17</v>
      </c>
      <c r="B26" s="9">
        <v>2000000</v>
      </c>
      <c r="C26" s="9">
        <f t="shared" si="1"/>
        <v>166666.66666666666</v>
      </c>
      <c r="D26" s="9">
        <f t="shared" si="2"/>
        <v>600000</v>
      </c>
      <c r="E26" s="9">
        <f t="shared" si="4"/>
        <v>1400000</v>
      </c>
      <c r="F26" s="9">
        <f>300000*7%+300000*11%+500000*15%+300000*19%</f>
        <v>186000</v>
      </c>
    </row>
    <row r="27" spans="1:6">
      <c r="A27" s="7">
        <v>18</v>
      </c>
      <c r="B27" s="9">
        <v>2400000</v>
      </c>
      <c r="C27" s="9">
        <f t="shared" si="1"/>
        <v>200000</v>
      </c>
      <c r="D27" s="9">
        <f t="shared" si="2"/>
        <v>680000</v>
      </c>
      <c r="E27" s="9">
        <f t="shared" si="4"/>
        <v>1720000</v>
      </c>
      <c r="F27" s="9">
        <f>300000*7%+300000*11%+500000*15%+500000*19%+120000*21%</f>
        <v>249200</v>
      </c>
    </row>
    <row r="28" spans="1:6">
      <c r="A28" s="7">
        <v>19</v>
      </c>
      <c r="B28" s="9">
        <v>3000000</v>
      </c>
      <c r="C28" s="9">
        <f t="shared" si="1"/>
        <v>250000</v>
      </c>
      <c r="D28" s="9">
        <f t="shared" si="2"/>
        <v>800000</v>
      </c>
      <c r="E28" s="9">
        <f t="shared" si="4"/>
        <v>2200000</v>
      </c>
      <c r="F28" s="9">
        <f>300000*7%+300000*11%+500000*15%+500000*19%+600000*21%</f>
        <v>350000</v>
      </c>
    </row>
    <row r="29" spans="1:6">
      <c r="A29" s="7">
        <v>20</v>
      </c>
      <c r="B29" s="9">
        <v>3600000</v>
      </c>
      <c r="C29" s="9">
        <f t="shared" si="1"/>
        <v>300000</v>
      </c>
      <c r="D29" s="9">
        <f t="shared" si="2"/>
        <v>920000</v>
      </c>
      <c r="E29" s="9">
        <f t="shared" si="4"/>
        <v>2680000</v>
      </c>
      <c r="F29" s="9">
        <f>300000*7%+300000*11%+500000*15%+500000*19%+1080000*21%</f>
        <v>450800</v>
      </c>
    </row>
    <row r="30" spans="1:6">
      <c r="A30" s="7">
        <v>21</v>
      </c>
      <c r="B30" s="9">
        <v>4800000</v>
      </c>
      <c r="C30" s="9">
        <f t="shared" si="1"/>
        <v>400000</v>
      </c>
      <c r="D30" s="9">
        <f t="shared" si="2"/>
        <v>1160000</v>
      </c>
      <c r="E30" s="9">
        <f t="shared" si="4"/>
        <v>3640000</v>
      </c>
      <c r="F30" s="9">
        <f>300000*7%+300000*11%+500000*15%+500000*19%+1600000*21%+440000*24%</f>
        <v>665600</v>
      </c>
    </row>
    <row r="31" spans="1:6">
      <c r="A31" s="7">
        <v>22</v>
      </c>
      <c r="B31" s="9">
        <v>6000000</v>
      </c>
      <c r="C31" s="9">
        <f t="shared" si="1"/>
        <v>500000</v>
      </c>
      <c r="D31" s="9">
        <f t="shared" si="2"/>
        <v>1400000</v>
      </c>
      <c r="E31" s="9">
        <f t="shared" si="4"/>
        <v>4600000</v>
      </c>
      <c r="F31" s="9">
        <v>896000</v>
      </c>
    </row>
    <row r="32" spans="1:6">
      <c r="A32" s="7">
        <v>23</v>
      </c>
      <c r="B32" s="9">
        <v>7000000</v>
      </c>
      <c r="C32" s="9">
        <f t="shared" si="1"/>
        <v>583333.33333333337</v>
      </c>
      <c r="D32" s="9">
        <f t="shared" si="2"/>
        <v>1600000</v>
      </c>
      <c r="E32" s="9">
        <f t="shared" si="4"/>
        <v>5400000</v>
      </c>
      <c r="F32" s="9">
        <v>1088000</v>
      </c>
    </row>
    <row r="33" spans="1:6">
      <c r="A33" s="7">
        <v>24</v>
      </c>
      <c r="B33" s="9">
        <v>8000000</v>
      </c>
      <c r="C33" s="9">
        <f t="shared" si="1"/>
        <v>666666.66666666663</v>
      </c>
      <c r="D33" s="9">
        <f t="shared" si="2"/>
        <v>1800000</v>
      </c>
      <c r="E33" s="9">
        <f t="shared" si="4"/>
        <v>6200000</v>
      </c>
      <c r="F33" s="9">
        <v>1280000</v>
      </c>
    </row>
    <row r="34" spans="1:6">
      <c r="A34" s="7">
        <v>25</v>
      </c>
      <c r="B34" s="9">
        <v>9000000</v>
      </c>
      <c r="C34" s="9">
        <f t="shared" si="1"/>
        <v>750000</v>
      </c>
      <c r="D34" s="9">
        <f t="shared" si="2"/>
        <v>2000000</v>
      </c>
      <c r="E34" s="9">
        <f t="shared" si="4"/>
        <v>7000000</v>
      </c>
      <c r="F34" s="9">
        <v>1472000</v>
      </c>
    </row>
    <row r="35" spans="1:6">
      <c r="A35" s="7">
        <v>26</v>
      </c>
      <c r="B35" s="9">
        <v>10000000</v>
      </c>
      <c r="C35" s="9">
        <f t="shared" si="1"/>
        <v>833333.33333333337</v>
      </c>
      <c r="D35" s="9">
        <f t="shared" si="2"/>
        <v>2200000</v>
      </c>
      <c r="E35" s="9">
        <f t="shared" si="4"/>
        <v>7800000</v>
      </c>
      <c r="F35" s="9">
        <f>300000*7%+300000*11%+500000*15%+500000*19%+1600000*21%+4600000*24%</f>
        <v>1664000</v>
      </c>
    </row>
    <row r="37" spans="1:6">
      <c r="B37" s="11" t="s">
        <v>13</v>
      </c>
    </row>
    <row r="38" spans="1:6">
      <c r="A38" s="12" t="s">
        <v>14</v>
      </c>
      <c r="B38" t="s">
        <v>27</v>
      </c>
    </row>
    <row r="39" spans="1:6">
      <c r="A39" s="12" t="s">
        <v>15</v>
      </c>
      <c r="B39" t="s">
        <v>16</v>
      </c>
    </row>
    <row r="40" spans="1:6">
      <c r="A40" s="12" t="s">
        <v>17</v>
      </c>
      <c r="B40" t="s">
        <v>18</v>
      </c>
    </row>
    <row r="42" spans="1:6" ht="17.25">
      <c r="B42" t="s">
        <v>28</v>
      </c>
    </row>
    <row r="43" spans="1:6">
      <c r="B43" t="s">
        <v>24</v>
      </c>
    </row>
    <row r="44" spans="1:6">
      <c r="B44" t="s">
        <v>25</v>
      </c>
    </row>
    <row r="45" spans="1:6">
      <c r="B45" t="s">
        <v>26</v>
      </c>
    </row>
    <row r="46" spans="1:6">
      <c r="B46" t="s">
        <v>19</v>
      </c>
    </row>
    <row r="47" spans="1:6">
      <c r="B47" t="s">
        <v>20</v>
      </c>
    </row>
    <row r="50" spans="1:6" ht="18.75">
      <c r="A50" s="20" t="s">
        <v>21</v>
      </c>
      <c r="B50" s="20"/>
      <c r="C50" s="20"/>
      <c r="D50" s="20"/>
      <c r="E50" s="20"/>
      <c r="F50" s="20"/>
    </row>
  </sheetData>
  <mergeCells count="7">
    <mergeCell ref="A1:F1"/>
    <mergeCell ref="A50:F50"/>
    <mergeCell ref="A3:F3"/>
    <mergeCell ref="A5:F5"/>
    <mergeCell ref="B7:C7"/>
    <mergeCell ref="A7:A9"/>
    <mergeCell ref="E7:E8"/>
  </mergeCells>
  <pageMargins left="0.84" right="0.7" top="0.39" bottom="0.22" header="0.3" footer="0.16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system2</dc:creator>
  <cp:lastModifiedBy>LOVET</cp:lastModifiedBy>
  <cp:lastPrinted>2016-07-14T16:29:19Z</cp:lastPrinted>
  <dcterms:created xsi:type="dcterms:W3CDTF">2006-02-20T06:27:45Z</dcterms:created>
  <dcterms:modified xsi:type="dcterms:W3CDTF">2018-08-29T09:06:00Z</dcterms:modified>
</cp:coreProperties>
</file>